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mara Santana\Downloads\"/>
    </mc:Choice>
  </mc:AlternateContent>
  <xr:revisionPtr revIDLastSave="0" documentId="8_{20CEA6CE-0E23-4459-A8F1-DAE5C93D29A3}" xr6:coauthVersionLast="47" xr6:coauthVersionMax="47" xr10:uidLastSave="{00000000-0000-0000-0000-000000000000}"/>
  <bookViews>
    <workbookView xWindow="-120" yWindow="-120" windowWidth="20730" windowHeight="11160" xr2:uid="{6DEAC07F-C87D-42A4-AEDF-4AB6BDBA8CC4}"/>
  </bookViews>
  <sheets>
    <sheet name="Calculadora (2)" sheetId="4" r:id="rId1"/>
    <sheet name="PREÇO DE MATERIA PRIMA" sheetId="2" r:id="rId2"/>
    <sheet name="COMO CALCUL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20" i="4"/>
  <c r="C15" i="4"/>
  <c r="C9" i="4"/>
  <c r="C20" i="4"/>
  <c r="C13" i="4"/>
  <c r="C6" i="4"/>
  <c r="C7" i="4" s="1"/>
  <c r="F9" i="4" s="1"/>
  <c r="D22" i="4" l="1"/>
  <c r="A22" i="4" s="1"/>
  <c r="C19" i="4" s="1"/>
  <c r="C18" i="4" l="1"/>
  <c r="C17" i="4"/>
  <c r="D25" i="4" l="1"/>
  <c r="F2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Artur Borja</author>
  </authors>
  <commentList>
    <comment ref="F6" authorId="0" shapeId="0" xr:uid="{BC0B1CD3-04C6-4ACF-9F16-258B5A06757E}">
      <text>
        <r>
          <rPr>
            <b/>
            <sz val="9"/>
            <color indexed="81"/>
            <rFont val="Segoe UI"/>
            <family val="2"/>
          </rPr>
          <t>Quantidade em gramas de filamento que será usado por peça</t>
        </r>
      </text>
    </comment>
    <comment ref="F7" authorId="0" shapeId="0" xr:uid="{68A9D023-A520-419E-971E-92DA71096EB5}">
      <text>
        <r>
          <rPr>
            <b/>
            <sz val="9"/>
            <color indexed="81"/>
            <rFont val="Segoe UI"/>
            <family val="2"/>
          </rPr>
          <t>Numero de peças impressas na mesma impressão</t>
        </r>
      </text>
    </comment>
    <comment ref="C8" authorId="0" shapeId="0" xr:uid="{1FD704D8-DC5D-46EE-B336-BB71B96D3FF7}">
      <text>
        <r>
          <rPr>
            <b/>
            <sz val="9"/>
            <color indexed="81"/>
            <rFont val="Segoe UI"/>
            <family val="2"/>
          </rPr>
          <t>Frete pago POR FILAMENTO 
valor do frete/quantidade de filamentos comprados</t>
        </r>
      </text>
    </comment>
    <comment ref="C11" authorId="0" shapeId="0" xr:uid="{0147409E-A963-4D98-BD76-1C62A4A44819}">
      <text>
        <r>
          <rPr>
            <sz val="9"/>
            <color indexed="81"/>
            <rFont val="Segoe UI"/>
            <family val="2"/>
          </rPr>
          <t>Preço pago na máquina</t>
        </r>
      </text>
    </comment>
    <comment ref="F11" authorId="0" shapeId="0" xr:uid="{403A1DA9-7761-468D-BA64-870F9A60D2DA}">
      <text>
        <r>
          <rPr>
            <b/>
            <sz val="9"/>
            <color indexed="81"/>
            <rFont val="Segoe UI"/>
            <family val="2"/>
          </rPr>
          <t xml:space="preserve">Consumo de energia da impressora Kw por hora
</t>
        </r>
      </text>
    </comment>
    <comment ref="C12" authorId="0" shapeId="0" xr:uid="{77B70A3C-CB5F-4F97-8F4A-19169F0F7DA1}">
      <text>
        <r>
          <rPr>
            <b/>
            <sz val="9"/>
            <color indexed="81"/>
            <rFont val="Segoe UI"/>
            <family val="2"/>
          </rPr>
          <t xml:space="preserve">Tempo de vida útil da máquina, usando-a frequentemente.
</t>
        </r>
      </text>
    </comment>
    <comment ref="C14" authorId="0" shapeId="0" xr:uid="{2A96049D-D936-4298-9EFB-52E096C9FE3C}">
      <text>
        <r>
          <rPr>
            <b/>
            <sz val="9"/>
            <color indexed="81"/>
            <rFont val="Segoe UI"/>
            <family val="2"/>
          </rPr>
          <t xml:space="preserve">Tempo que demora a impressão
</t>
        </r>
      </text>
    </comment>
    <comment ref="B17" authorId="0" shapeId="0" xr:uid="{C1E64578-0F86-4420-9B97-F97D6A3F25E5}">
      <text>
        <r>
          <rPr>
            <b/>
            <sz val="9"/>
            <color indexed="81"/>
            <rFont val="Segoe UI"/>
            <family val="2"/>
          </rPr>
          <t>Alíquota paga na faixa do simples nacional</t>
        </r>
      </text>
    </comment>
    <comment ref="F17" authorId="0" shapeId="0" xr:uid="{3A6EB890-542B-4CC3-BDE0-1FC0B61357C6}">
      <text>
        <r>
          <rPr>
            <sz val="9"/>
            <color indexed="81"/>
            <rFont val="Segoe UI"/>
            <family val="2"/>
          </rPr>
          <t xml:space="preserve">Preço unitário da embalagem que será a usada poembalar a peça e protege-la. Primeira embalagem 
</t>
        </r>
      </text>
    </comment>
    <comment ref="B18" authorId="0" shapeId="0" xr:uid="{C8DD451C-A2B8-4432-B7B8-F083FD9D45A9}">
      <text>
        <r>
          <rPr>
            <b/>
            <sz val="9"/>
            <color indexed="81"/>
            <rFont val="Segoe UI"/>
            <family val="2"/>
          </rPr>
          <t>Alíquota paga ao mercado livre sob as vendas</t>
        </r>
      </text>
    </comment>
    <comment ref="F18" authorId="0" shapeId="0" xr:uid="{B136C40D-39D2-4FD0-B3F0-6A9D04929257}">
      <text>
        <r>
          <rPr>
            <sz val="9"/>
            <color indexed="81"/>
            <rFont val="Segoe UI"/>
            <family val="2"/>
          </rPr>
          <t xml:space="preserve">Preço unitário da embalagem secundária. Exemplo:caixa,saco...
</t>
        </r>
      </text>
    </comment>
    <comment ref="B19" authorId="0" shapeId="0" xr:uid="{362C0F9D-B910-4C84-B480-B19B8BE34C3E}">
      <text>
        <r>
          <rPr>
            <b/>
            <sz val="9"/>
            <color indexed="81"/>
            <rFont val="Segoe UI"/>
            <family val="2"/>
          </rPr>
          <t>Alíquota ao meio de pagamento na transação</t>
        </r>
      </text>
    </comment>
    <comment ref="A22" authorId="0" shapeId="0" xr:uid="{50CF6B33-A3E4-4555-BB49-40BDCE9F0BCE}">
      <text>
        <r>
          <rPr>
            <b/>
            <sz val="9"/>
            <color indexed="81"/>
            <rFont val="Segoe UI"/>
            <family val="2"/>
          </rPr>
          <t>Preço ideal para ser cobrado por unidade.</t>
        </r>
      </text>
    </comment>
    <comment ref="D22" authorId="0" shapeId="0" xr:uid="{53C3B48B-EA13-4364-95FB-F54C484E148E}">
      <text>
        <r>
          <rPr>
            <b/>
            <sz val="9"/>
            <color indexed="81"/>
            <rFont val="Segoe UI"/>
            <family val="2"/>
          </rPr>
          <t>CUSTOS DE PRODUÇÃO POR PEÇA, taxas não inclusas</t>
        </r>
      </text>
    </comment>
    <comment ref="F22" authorId="0" shapeId="0" xr:uid="{A72FEEA7-9C69-4CAB-8535-F4907779C6EB}">
      <text>
        <r>
          <rPr>
            <b/>
            <sz val="9"/>
            <color indexed="81"/>
            <rFont val="Segoe UI"/>
            <family val="2"/>
          </rPr>
          <t>Margem de lucro sob o PREÇO DE VENDA</t>
        </r>
      </text>
    </comment>
    <comment ref="D25" authorId="0" shapeId="0" xr:uid="{8C0C4074-F96A-404A-B311-995F802850C4}">
      <text>
        <r>
          <rPr>
            <b/>
            <sz val="9"/>
            <color indexed="81"/>
            <rFont val="Segoe UI"/>
            <family val="2"/>
          </rPr>
          <t>CUSTO DE PRODUÇÂO + TAXAS DE VENDA</t>
        </r>
      </text>
    </comment>
    <comment ref="F25" authorId="0" shapeId="0" xr:uid="{CE8158C3-14E8-4763-97EE-29243C61930E}">
      <text>
        <r>
          <rPr>
            <sz val="9"/>
            <color indexed="81"/>
            <rFont val="Segoe UI"/>
            <family val="2"/>
          </rPr>
          <t>Preço - custo = Lucro
Excedente de produção</t>
        </r>
      </text>
    </comment>
  </commentList>
</comments>
</file>

<file path=xl/sharedStrings.xml><?xml version="1.0" encoding="utf-8"?>
<sst xmlns="http://schemas.openxmlformats.org/spreadsheetml/2006/main" count="75" uniqueCount="61">
  <si>
    <t>Margem de lucro</t>
  </si>
  <si>
    <t>ABS</t>
  </si>
  <si>
    <t>PLA</t>
  </si>
  <si>
    <t>PETG</t>
  </si>
  <si>
    <t>TRITAN</t>
  </si>
  <si>
    <t>ASA</t>
  </si>
  <si>
    <t>HIPS</t>
  </si>
  <si>
    <t>FRP193</t>
  </si>
  <si>
    <t>PLAHT</t>
  </si>
  <si>
    <t>PLA Easyfill</t>
  </si>
  <si>
    <t xml:space="preserve">RESINA </t>
  </si>
  <si>
    <t>Resina semi-flex</t>
  </si>
  <si>
    <t>ECO</t>
  </si>
  <si>
    <t>Preço de 1kg material</t>
  </si>
  <si>
    <t>Lucro por peça</t>
  </si>
  <si>
    <t>Preço da maquina</t>
  </si>
  <si>
    <t>Tempo de depreciação (anos)</t>
  </si>
  <si>
    <t>Tempo impressão (hrs)</t>
  </si>
  <si>
    <t>Preço do KG de filamento</t>
  </si>
  <si>
    <t>CUSTO ENERGIA</t>
  </si>
  <si>
    <t>Valor</t>
  </si>
  <si>
    <t>Consumo maquina kw/hr</t>
  </si>
  <si>
    <t>Custo energia R$/kwh</t>
  </si>
  <si>
    <t>Consumo material peça (g)</t>
  </si>
  <si>
    <t>Consumo de material</t>
  </si>
  <si>
    <t>Custo por (g)</t>
  </si>
  <si>
    <t>Mercado livre</t>
  </si>
  <si>
    <t>Meio de pagamento</t>
  </si>
  <si>
    <t>FILAMENTO</t>
  </si>
  <si>
    <t>Custo ENERGIA da impressão</t>
  </si>
  <si>
    <t>TAXAS</t>
  </si>
  <si>
    <t>MATERIAL</t>
  </si>
  <si>
    <t>Simples nacional alQ</t>
  </si>
  <si>
    <t>Alq</t>
  </si>
  <si>
    <t>Frete por filamento</t>
  </si>
  <si>
    <t>PRECIFICAÇÃO</t>
  </si>
  <si>
    <t>Embalagem</t>
  </si>
  <si>
    <t>Frete diluido no uso</t>
  </si>
  <si>
    <t>Custo com embalagem</t>
  </si>
  <si>
    <t>COMO CALCULAR</t>
  </si>
  <si>
    <t>Os meios de pagamento normalmente cobram taxas pelas vendas no cartão , pix ou boleto, então essas taxas devem ser levadas em conta.</t>
  </si>
  <si>
    <t>PREÇO/Unidade</t>
  </si>
  <si>
    <t>A margem de lucro é o dinheiro que uma empresa ganha com suas vendas, menos os custos, expresso como uma porcentagem. É um indicador de quão eficaz a empresa é em ganhar dinheiro. Quanto maior a margem, mais lucrativa a empresa.</t>
  </si>
  <si>
    <t>Custo total /peça</t>
  </si>
  <si>
    <t>Custo sem taxas /peça</t>
  </si>
  <si>
    <t>O valor pago pela impressora que será usada , se você tiver mais de uma , faça uma média dos valores.</t>
  </si>
  <si>
    <t>Quanto tempo você acredita que a maquina irá durar sendo usada constantemente.</t>
  </si>
  <si>
    <t>O mercado livre no tipo de anúncio classico cobra:   Entre 10% e 14%, 
de acordo com a categoria do produto
+ R$ 6 de custo fixo por unidade vendida em produtos
abaixo de R$ 79,00</t>
  </si>
  <si>
    <t>O software de fatiamento e a impressora é capaz de dar o tempo de impressão , se estiver imprimindo mais de 1 peça por vez , inclua o tempo total desta impressão.</t>
  </si>
  <si>
    <t>O software de fatiamento estima o peso da peça que esta sendo criada.                                                                                    Caso queira ter certeza use uma balança</t>
  </si>
  <si>
    <t>Em sua conta de luz é informado o valor cobrado por Kwh , você pode usar esse valor como referência</t>
  </si>
  <si>
    <t xml:space="preserve">No manual de instruções de sua impressora é informado o consumo normalmente watts/hora.         Para converter esse valor em Kw/h basta dividir por mil. </t>
  </si>
  <si>
    <t>Divide-se o valor do frete em cada unidade de filamento comprada</t>
  </si>
  <si>
    <t>CUSTO MÁQUINA</t>
  </si>
  <si>
    <t>Número de peças</t>
  </si>
  <si>
    <t>Consumo máquina kw/hr</t>
  </si>
  <si>
    <t>Preço da máquina</t>
  </si>
  <si>
    <t>Custo hora máquina</t>
  </si>
  <si>
    <t>Custo máquina por peça</t>
  </si>
  <si>
    <t>Embalagem Primária/ unidade</t>
  </si>
  <si>
    <t>Embalagem Secundária/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</si>
</sst>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rgb="FF00B05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44" fontId="0" fillId="0" borderId="0" xfId="1" applyFont="1"/>
    <xf numFmtId="0" fontId="0" fillId="0" borderId="4" xfId="0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6" xfId="0" applyBorder="1"/>
    <xf numFmtId="44" fontId="0" fillId="2" borderId="5" xfId="0" applyNumberFormat="1" applyFill="1" applyBorder="1"/>
    <xf numFmtId="0" fontId="0" fillId="3" borderId="5" xfId="0" applyFill="1" applyBorder="1"/>
    <xf numFmtId="44" fontId="6" fillId="3" borderId="5" xfId="1" applyFont="1" applyFill="1" applyBorder="1"/>
    <xf numFmtId="44" fontId="0" fillId="3" borderId="5" xfId="1" applyFont="1" applyFill="1" applyBorder="1"/>
    <xf numFmtId="44" fontId="0" fillId="2" borderId="5" xfId="1" applyFont="1" applyFill="1" applyBorder="1"/>
    <xf numFmtId="44" fontId="0" fillId="2" borderId="8" xfId="1" applyFont="1" applyFill="1" applyBorder="1"/>
    <xf numFmtId="0" fontId="4" fillId="0" borderId="10" xfId="0" applyFont="1" applyBorder="1" applyAlignment="1">
      <alignment horizontal="center"/>
    </xf>
    <xf numFmtId="0" fontId="3" fillId="0" borderId="0" xfId="0" applyFont="1"/>
    <xf numFmtId="9" fontId="2" fillId="0" borderId="0" xfId="2" applyFont="1" applyAlignment="1">
      <alignment vertical="center"/>
    </xf>
    <xf numFmtId="0" fontId="3" fillId="0" borderId="10" xfId="0" applyFont="1" applyBorder="1"/>
    <xf numFmtId="0" fontId="0" fillId="4" borderId="5" xfId="0" applyFill="1" applyBorder="1"/>
    <xf numFmtId="0" fontId="0" fillId="4" borderId="4" xfId="0" applyFill="1" applyBorder="1"/>
    <xf numFmtId="44" fontId="4" fillId="3" borderId="5" xfId="1" applyFont="1" applyFill="1" applyBorder="1"/>
    <xf numFmtId="44" fontId="0" fillId="2" borderId="7" xfId="0" applyNumberFormat="1" applyFill="1" applyBorder="1"/>
    <xf numFmtId="0" fontId="0" fillId="4" borderId="0" xfId="0" applyFill="1"/>
    <xf numFmtId="0" fontId="0" fillId="4" borderId="8" xfId="0" applyFill="1" applyBorder="1"/>
    <xf numFmtId="0" fontId="0" fillId="4" borderId="4" xfId="0" applyFill="1" applyBorder="1" applyAlignment="1">
      <alignment horizontal="left"/>
    </xf>
    <xf numFmtId="0" fontId="0" fillId="4" borderId="0" xfId="0" applyFill="1" applyAlignment="1">
      <alignment horizontal="left"/>
    </xf>
    <xf numFmtId="44" fontId="4" fillId="2" borderId="8" xfId="0" applyNumberFormat="1" applyFont="1" applyFill="1" applyBorder="1"/>
    <xf numFmtId="44" fontId="4" fillId="2" borderId="8" xfId="1" applyFont="1" applyFill="1" applyBorder="1"/>
    <xf numFmtId="44" fontId="0" fillId="0" borderId="0" xfId="0" applyNumberFormat="1"/>
    <xf numFmtId="2" fontId="0" fillId="0" borderId="0" xfId="0" applyNumberFormat="1"/>
    <xf numFmtId="44" fontId="4" fillId="2" borderId="14" xfId="0" applyNumberFormat="1" applyFont="1" applyFill="1" applyBorder="1"/>
    <xf numFmtId="10" fontId="4" fillId="2" borderId="8" xfId="0" applyNumberFormat="1" applyFont="1" applyFill="1" applyBorder="1"/>
    <xf numFmtId="9" fontId="0" fillId="3" borderId="0" xfId="2" applyFont="1" applyFill="1" applyBorder="1" applyAlignment="1"/>
    <xf numFmtId="9" fontId="0" fillId="3" borderId="7" xfId="2" applyFont="1" applyFill="1" applyBorder="1" applyAlignment="1"/>
    <xf numFmtId="0" fontId="4" fillId="4" borderId="1" xfId="0" applyFont="1" applyFill="1" applyBorder="1"/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4" xfId="0" applyFill="1" applyBorder="1"/>
    <xf numFmtId="0" fontId="0" fillId="4" borderId="0" xfId="0" applyFill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10" fillId="0" borderId="9" xfId="1" applyFont="1" applyBorder="1" applyAlignment="1">
      <alignment horizontal="center"/>
    </xf>
    <xf numFmtId="44" fontId="10" fillId="0" borderId="11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9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4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9" fontId="2" fillId="0" borderId="9" xfId="2" applyFont="1" applyBorder="1" applyAlignment="1">
      <alignment horizontal="center" vertical="center"/>
    </xf>
    <xf numFmtId="9" fontId="2" fillId="0" borderId="1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74083</xdr:rowOff>
    </xdr:from>
    <xdr:to>
      <xdr:col>1</xdr:col>
      <xdr:colOff>783167</xdr:colOff>
      <xdr:row>3</xdr:row>
      <xdr:rowOff>127000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3C88F1-7014-4202-B163-883EF7BEB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14" t="23332" r="33644" b="11111"/>
        <a:stretch/>
      </xdr:blipFill>
      <xdr:spPr>
        <a:xfrm>
          <a:off x="254000" y="74083"/>
          <a:ext cx="1843617" cy="6244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54E8-CB81-445A-BB41-5981C48A8ADF}">
  <dimension ref="A1:F50"/>
  <sheetViews>
    <sheetView tabSelected="1" showWhiteSpace="0" view="pageLayout" zoomScale="120" zoomScaleNormal="100" zoomScalePageLayoutView="120" workbookViewId="0">
      <selection activeCell="F7" sqref="F7"/>
    </sheetView>
  </sheetViews>
  <sheetFormatPr defaultRowHeight="15" x14ac:dyDescent="0.25"/>
  <cols>
    <col min="1" max="1" width="18.28515625" customWidth="1"/>
    <col min="2" max="2" width="12" customWidth="1"/>
    <col min="3" max="3" width="13.7109375" customWidth="1"/>
    <col min="4" max="4" width="17" customWidth="1"/>
    <col min="5" max="5" width="11.28515625" customWidth="1"/>
    <col min="6" max="6" width="19.28515625" customWidth="1"/>
    <col min="9" max="9" width="14" customWidth="1"/>
    <col min="10" max="10" width="10" bestFit="1" customWidth="1"/>
    <col min="12" max="12" width="14.85546875" customWidth="1"/>
    <col min="13" max="13" width="14.28515625" customWidth="1"/>
  </cols>
  <sheetData>
    <row r="1" spans="1:6" x14ac:dyDescent="0.25">
      <c r="A1" s="36" t="s">
        <v>35</v>
      </c>
      <c r="B1" s="37"/>
      <c r="C1" s="37"/>
      <c r="D1" s="37"/>
      <c r="E1" s="37"/>
      <c r="F1" s="38"/>
    </row>
    <row r="2" spans="1:6" x14ac:dyDescent="0.25">
      <c r="A2" s="39"/>
      <c r="B2" s="40"/>
      <c r="C2" s="40"/>
      <c r="D2" s="40"/>
      <c r="E2" s="40"/>
      <c r="F2" s="41"/>
    </row>
    <row r="3" spans="1:6" x14ac:dyDescent="0.25">
      <c r="A3" s="18"/>
      <c r="B3" s="21"/>
      <c r="C3" s="21"/>
      <c r="D3" s="21"/>
      <c r="E3" s="21"/>
      <c r="F3" s="17"/>
    </row>
    <row r="4" spans="1:6" ht="15.75" thickBot="1" x14ac:dyDescent="0.3">
      <c r="A4" s="18"/>
      <c r="B4" s="21"/>
      <c r="C4" s="21"/>
      <c r="D4" s="21"/>
      <c r="E4" s="21"/>
      <c r="F4" s="17"/>
    </row>
    <row r="5" spans="1:6" ht="15" customHeight="1" x14ac:dyDescent="0.3">
      <c r="A5" s="42" t="s">
        <v>28</v>
      </c>
      <c r="B5" s="43"/>
      <c r="C5" s="5" t="s">
        <v>20</v>
      </c>
      <c r="D5" s="33" t="s">
        <v>31</v>
      </c>
      <c r="E5" s="44" t="s">
        <v>2</v>
      </c>
      <c r="F5" s="45"/>
    </row>
    <row r="6" spans="1:6" x14ac:dyDescent="0.25">
      <c r="A6" s="34" t="s">
        <v>18</v>
      </c>
      <c r="B6" s="35"/>
      <c r="C6" s="11">
        <f>VLOOKUP(E5,'PREÇO DE MATERIA PRIMA'!A2:B13,2)</f>
        <v>101.11</v>
      </c>
      <c r="D6" s="34" t="s">
        <v>23</v>
      </c>
      <c r="E6" s="50"/>
      <c r="F6" s="8">
        <v>93</v>
      </c>
    </row>
    <row r="7" spans="1:6" x14ac:dyDescent="0.25">
      <c r="A7" s="34" t="s">
        <v>25</v>
      </c>
      <c r="B7" s="35"/>
      <c r="C7" s="7">
        <f>C6/1000</f>
        <v>0.10111000000000001</v>
      </c>
      <c r="D7" s="34" t="s">
        <v>54</v>
      </c>
      <c r="E7" s="50"/>
      <c r="F7" s="8">
        <v>2</v>
      </c>
    </row>
    <row r="8" spans="1:6" ht="15.75" thickBot="1" x14ac:dyDescent="0.3">
      <c r="A8" s="34" t="s">
        <v>34</v>
      </c>
      <c r="B8" s="35"/>
      <c r="C8" s="19">
        <v>5</v>
      </c>
      <c r="D8" s="21"/>
      <c r="E8" s="21"/>
      <c r="F8" s="17"/>
    </row>
    <row r="9" spans="1:6" ht="15.75" thickBot="1" x14ac:dyDescent="0.3">
      <c r="A9" s="46" t="s">
        <v>37</v>
      </c>
      <c r="B9" s="47"/>
      <c r="C9" s="20">
        <f>C8*F6/1000</f>
        <v>0.46500000000000002</v>
      </c>
      <c r="D9" s="48" t="s">
        <v>24</v>
      </c>
      <c r="E9" s="49"/>
      <c r="F9" s="29">
        <f>F6*C7*F7</f>
        <v>18.806460000000001</v>
      </c>
    </row>
    <row r="10" spans="1:6" x14ac:dyDescent="0.25">
      <c r="A10" s="42" t="s">
        <v>53</v>
      </c>
      <c r="B10" s="43"/>
      <c r="C10" s="5" t="s">
        <v>20</v>
      </c>
      <c r="D10" s="42" t="s">
        <v>19</v>
      </c>
      <c r="E10" s="43"/>
      <c r="F10" s="5" t="s">
        <v>20</v>
      </c>
    </row>
    <row r="11" spans="1:6" x14ac:dyDescent="0.25">
      <c r="A11" s="34" t="s">
        <v>56</v>
      </c>
      <c r="B11" s="35"/>
      <c r="C11" s="9">
        <v>2500</v>
      </c>
      <c r="D11" s="23" t="s">
        <v>55</v>
      </c>
      <c r="E11" s="24"/>
      <c r="F11" s="8">
        <v>0.5</v>
      </c>
    </row>
    <row r="12" spans="1:6" x14ac:dyDescent="0.25">
      <c r="A12" s="34" t="s">
        <v>16</v>
      </c>
      <c r="B12" s="35"/>
      <c r="C12" s="8">
        <v>2</v>
      </c>
      <c r="D12" s="23" t="s">
        <v>22</v>
      </c>
      <c r="E12" s="24"/>
      <c r="F12" s="10">
        <v>0.22</v>
      </c>
    </row>
    <row r="13" spans="1:6" x14ac:dyDescent="0.25">
      <c r="A13" s="34" t="s">
        <v>57</v>
      </c>
      <c r="B13" s="35"/>
      <c r="C13" s="7">
        <f>C11/C12/12/30/24</f>
        <v>0.14467592592592593</v>
      </c>
      <c r="D13" s="34"/>
      <c r="E13" s="35"/>
      <c r="F13" s="17"/>
    </row>
    <row r="14" spans="1:6" x14ac:dyDescent="0.25">
      <c r="A14" s="51" t="s">
        <v>17</v>
      </c>
      <c r="B14" s="52"/>
      <c r="C14" s="8">
        <v>7</v>
      </c>
      <c r="D14" s="53"/>
      <c r="E14" s="54"/>
      <c r="F14" s="17"/>
    </row>
    <row r="15" spans="1:6" ht="15.75" thickBot="1" x14ac:dyDescent="0.3">
      <c r="A15" s="55" t="s">
        <v>58</v>
      </c>
      <c r="B15" s="56"/>
      <c r="C15" s="25">
        <f>C13*C14</f>
        <v>1.0127314814814814</v>
      </c>
      <c r="D15" s="55" t="s">
        <v>29</v>
      </c>
      <c r="E15" s="56"/>
      <c r="F15" s="26">
        <f>F12*C14*F11</f>
        <v>0.77</v>
      </c>
    </row>
    <row r="16" spans="1:6" x14ac:dyDescent="0.25">
      <c r="A16" s="3" t="s">
        <v>30</v>
      </c>
      <c r="B16" s="4" t="s">
        <v>33</v>
      </c>
      <c r="C16" s="5" t="s">
        <v>20</v>
      </c>
      <c r="D16" s="42" t="s">
        <v>36</v>
      </c>
      <c r="E16" s="43"/>
      <c r="F16" s="5" t="s">
        <v>20</v>
      </c>
    </row>
    <row r="17" spans="1:6" x14ac:dyDescent="0.25">
      <c r="A17" s="2" t="s">
        <v>32</v>
      </c>
      <c r="B17" s="31">
        <v>0.01</v>
      </c>
      <c r="C17" s="11">
        <f>B17*A$22</f>
        <v>0.12017444633408919</v>
      </c>
      <c r="D17" s="34" t="s">
        <v>59</v>
      </c>
      <c r="E17" s="35"/>
      <c r="F17" s="10">
        <v>2</v>
      </c>
    </row>
    <row r="18" spans="1:6" x14ac:dyDescent="0.25">
      <c r="A18" s="2" t="s">
        <v>26</v>
      </c>
      <c r="B18" s="31">
        <v>0</v>
      </c>
      <c r="C18" s="11">
        <f>B18*A$22</f>
        <v>0</v>
      </c>
      <c r="D18" s="34" t="s">
        <v>60</v>
      </c>
      <c r="E18" s="35"/>
      <c r="F18" s="10">
        <v>0.5</v>
      </c>
    </row>
    <row r="19" spans="1:6" ht="15.75" thickBot="1" x14ac:dyDescent="0.3">
      <c r="A19" s="6" t="s">
        <v>27</v>
      </c>
      <c r="B19" s="32">
        <v>0</v>
      </c>
      <c r="C19" s="12">
        <f>B19*A$22</f>
        <v>0</v>
      </c>
      <c r="D19" s="57"/>
      <c r="E19" s="58"/>
      <c r="F19" s="22"/>
    </row>
    <row r="20" spans="1:6" ht="15.75" thickBot="1" x14ac:dyDescent="0.3">
      <c r="A20" s="59" t="s">
        <v>30</v>
      </c>
      <c r="B20" s="60"/>
      <c r="C20" s="30">
        <f>SUM(B17:B19)</f>
        <v>0.01</v>
      </c>
      <c r="D20" s="55" t="s">
        <v>38</v>
      </c>
      <c r="E20" s="56"/>
      <c r="F20" s="25">
        <f>F17+F18</f>
        <v>2.5</v>
      </c>
    </row>
    <row r="21" spans="1:6" ht="15.75" x14ac:dyDescent="0.25">
      <c r="A21" s="42" t="s">
        <v>41</v>
      </c>
      <c r="B21" s="43"/>
      <c r="C21" s="63"/>
      <c r="D21" s="42" t="s">
        <v>44</v>
      </c>
      <c r="E21" s="63"/>
      <c r="F21" s="16" t="s">
        <v>0</v>
      </c>
    </row>
    <row r="22" spans="1:6" ht="23.25" customHeight="1" x14ac:dyDescent="0.25">
      <c r="A22" s="64">
        <f>(D22/(1-(SUM(B17:B19)+F22)))/F7</f>
        <v>12.017444633408919</v>
      </c>
      <c r="B22" s="65"/>
      <c r="C22" s="66"/>
      <c r="D22" s="70">
        <f>(F15+F9+C9+C15+F20)/F7</f>
        <v>11.777095740740741</v>
      </c>
      <c r="E22" s="71"/>
      <c r="F22" s="74">
        <v>0.5</v>
      </c>
    </row>
    <row r="23" spans="1:6" ht="15.75" thickBot="1" x14ac:dyDescent="0.3">
      <c r="A23" s="67"/>
      <c r="B23" s="68"/>
      <c r="C23" s="69"/>
      <c r="D23" s="72"/>
      <c r="E23" s="73"/>
      <c r="F23" s="75"/>
    </row>
    <row r="24" spans="1:6" x14ac:dyDescent="0.25">
      <c r="D24" s="42" t="s">
        <v>43</v>
      </c>
      <c r="E24" s="63"/>
      <c r="F24" s="13" t="s">
        <v>14</v>
      </c>
    </row>
    <row r="25" spans="1:6" ht="15" customHeight="1" x14ac:dyDescent="0.25">
      <c r="D25" s="70">
        <f>D22+SUM(C17:C19)</f>
        <v>11.897270187074829</v>
      </c>
      <c r="E25" s="71"/>
      <c r="F25" s="61">
        <f>A22-D25</f>
        <v>0.12017444633409013</v>
      </c>
    </row>
    <row r="26" spans="1:6" ht="15.75" customHeight="1" thickBot="1" x14ac:dyDescent="0.3">
      <c r="D26" s="72"/>
      <c r="E26" s="73"/>
      <c r="F26" s="62"/>
    </row>
    <row r="27" spans="1:6" x14ac:dyDescent="0.25">
      <c r="A27" s="27"/>
    </row>
    <row r="28" spans="1:6" x14ac:dyDescent="0.25">
      <c r="B28" s="28"/>
    </row>
    <row r="29" spans="1:6" ht="15.75" x14ac:dyDescent="0.25">
      <c r="A29" s="27"/>
      <c r="B29" s="27"/>
      <c r="E29" s="14"/>
    </row>
    <row r="30" spans="1:6" ht="15" customHeight="1" x14ac:dyDescent="0.25">
      <c r="E30" s="15"/>
    </row>
    <row r="31" spans="1:6" ht="15" customHeight="1" x14ac:dyDescent="0.25">
      <c r="D31" s="15"/>
      <c r="E31" s="15"/>
    </row>
    <row r="34" spans="1:2" x14ac:dyDescent="0.25">
      <c r="A34" s="27"/>
    </row>
    <row r="35" spans="1:2" x14ac:dyDescent="0.25">
      <c r="B35" s="28"/>
    </row>
    <row r="36" spans="1:2" x14ac:dyDescent="0.25">
      <c r="A36" s="27"/>
      <c r="B36" s="27"/>
    </row>
    <row r="50" spans="1:1" x14ac:dyDescent="0.25">
      <c r="A50">
        <v>7</v>
      </c>
    </row>
  </sheetData>
  <sheetProtection algorithmName="SHA-512" hashValue="PpRmmfc7FXmKZPBLQgiH216v/6rE6YVQh3TjrmcF9mEWuNevSU6EjMTnt58L/pwM033L8x1ZBZWTgSSfGCQmfA==" saltValue="IuH6BsssAzy8VfzaKVUQMw==" spinCount="100000" sheet="1" objects="1" scenarios="1"/>
  <protectedRanges>
    <protectedRange sqref="C8 C11:C12 F6:F7 F11:F12 C14 F17:F18 F22" name="Intervalo1"/>
  </protectedRanges>
  <mergeCells count="34">
    <mergeCell ref="F25:F26"/>
    <mergeCell ref="A21:C21"/>
    <mergeCell ref="D21:E21"/>
    <mergeCell ref="A22:C23"/>
    <mergeCell ref="D22:E23"/>
    <mergeCell ref="F22:F23"/>
    <mergeCell ref="D24:E24"/>
    <mergeCell ref="D25:E26"/>
    <mergeCell ref="D16:E16"/>
    <mergeCell ref="D17:E17"/>
    <mergeCell ref="D18:E18"/>
    <mergeCell ref="D19:E19"/>
    <mergeCell ref="A20:B20"/>
    <mergeCell ref="D20:E20"/>
    <mergeCell ref="A13:B13"/>
    <mergeCell ref="D13:E13"/>
    <mergeCell ref="A14:B14"/>
    <mergeCell ref="D14:E14"/>
    <mergeCell ref="A15:B15"/>
    <mergeCell ref="D15:E15"/>
    <mergeCell ref="A12:B12"/>
    <mergeCell ref="A1:F2"/>
    <mergeCell ref="A5:B5"/>
    <mergeCell ref="E5:F5"/>
    <mergeCell ref="A6:B6"/>
    <mergeCell ref="A7:B7"/>
    <mergeCell ref="A8:B8"/>
    <mergeCell ref="A9:B9"/>
    <mergeCell ref="D9:E9"/>
    <mergeCell ref="A10:B10"/>
    <mergeCell ref="D10:E10"/>
    <mergeCell ref="A11:B11"/>
    <mergeCell ref="D6:E6"/>
    <mergeCell ref="D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62B507-A5E2-4A92-B015-B5A47DAFF0A0}">
          <x14:formula1>
            <xm:f>'PREÇO DE MATERIA PRIMA'!$A$2:$A$19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DFB31-59A7-4AE7-B1CE-491AAF205AD3}">
  <dimension ref="A1:B13"/>
  <sheetViews>
    <sheetView workbookViewId="0">
      <selection activeCell="B8" sqref="B8"/>
    </sheetView>
  </sheetViews>
  <sheetFormatPr defaultRowHeight="15" x14ac:dyDescent="0.25"/>
  <cols>
    <col min="2" max="2" width="10.5703125" bestFit="1" customWidth="1"/>
  </cols>
  <sheetData>
    <row r="1" spans="1:2" x14ac:dyDescent="0.25">
      <c r="A1" s="76" t="s">
        <v>13</v>
      </c>
      <c r="B1" s="76"/>
    </row>
    <row r="2" spans="1:2" x14ac:dyDescent="0.25">
      <c r="A2" t="s">
        <v>1</v>
      </c>
      <c r="B2" s="1">
        <v>73.510000000000005</v>
      </c>
    </row>
    <row r="3" spans="1:2" x14ac:dyDescent="0.25">
      <c r="A3" t="s">
        <v>5</v>
      </c>
      <c r="B3" s="1">
        <v>128.80000000000001</v>
      </c>
    </row>
    <row r="4" spans="1:2" x14ac:dyDescent="0.25">
      <c r="A4" t="s">
        <v>12</v>
      </c>
      <c r="B4" s="1">
        <v>69.900000000000006</v>
      </c>
    </row>
    <row r="5" spans="1:2" x14ac:dyDescent="0.25">
      <c r="A5" t="s">
        <v>7</v>
      </c>
      <c r="B5" s="1">
        <v>119.51</v>
      </c>
    </row>
    <row r="6" spans="1:2" x14ac:dyDescent="0.25">
      <c r="A6" t="s">
        <v>6</v>
      </c>
      <c r="B6" s="1">
        <v>87.4</v>
      </c>
    </row>
    <row r="7" spans="1:2" x14ac:dyDescent="0.25">
      <c r="A7" t="s">
        <v>3</v>
      </c>
      <c r="B7" s="1">
        <v>109.9</v>
      </c>
    </row>
    <row r="8" spans="1:2" x14ac:dyDescent="0.25">
      <c r="A8" t="s">
        <v>2</v>
      </c>
      <c r="B8" s="1">
        <v>101.11</v>
      </c>
    </row>
    <row r="9" spans="1:2" x14ac:dyDescent="0.25">
      <c r="A9" t="s">
        <v>9</v>
      </c>
      <c r="B9" s="1">
        <v>134.9</v>
      </c>
    </row>
    <row r="10" spans="1:2" x14ac:dyDescent="0.25">
      <c r="A10" t="s">
        <v>8</v>
      </c>
      <c r="B10" s="1">
        <v>119.9</v>
      </c>
    </row>
    <row r="11" spans="1:2" x14ac:dyDescent="0.25">
      <c r="A11" t="s">
        <v>10</v>
      </c>
      <c r="B11" s="1">
        <v>127.88</v>
      </c>
    </row>
    <row r="12" spans="1:2" x14ac:dyDescent="0.25">
      <c r="A12" t="s">
        <v>11</v>
      </c>
      <c r="B12" s="1">
        <v>229.08</v>
      </c>
    </row>
    <row r="13" spans="1:2" x14ac:dyDescent="0.25">
      <c r="A13" t="s">
        <v>4</v>
      </c>
      <c r="B13" s="1">
        <v>165.6</v>
      </c>
    </row>
  </sheetData>
  <sortState xmlns:xlrd2="http://schemas.microsoft.com/office/spreadsheetml/2017/richdata2" ref="A2:B13">
    <sortCondition ref="A2:A13"/>
  </sortState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FC22-D495-4B85-9773-5DFE7335A6F9}">
  <dimension ref="A1:J32"/>
  <sheetViews>
    <sheetView view="pageLayout" topLeftCell="A5" zoomScaleNormal="100" workbookViewId="0">
      <selection activeCell="F28" sqref="F28:J32"/>
    </sheetView>
  </sheetViews>
  <sheetFormatPr defaultRowHeight="15" x14ac:dyDescent="0.25"/>
  <sheetData>
    <row r="1" spans="1:10" x14ac:dyDescent="0.25">
      <c r="A1" s="77" t="s">
        <v>39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0" x14ac:dyDescent="0.25">
      <c r="A3" s="79" t="s">
        <v>15</v>
      </c>
      <c r="B3" s="80"/>
      <c r="C3" s="80"/>
      <c r="D3" s="80"/>
      <c r="E3" s="81"/>
      <c r="F3" s="79" t="s">
        <v>16</v>
      </c>
      <c r="G3" s="80"/>
      <c r="H3" s="80"/>
      <c r="I3" s="80"/>
      <c r="J3" s="81"/>
    </row>
    <row r="4" spans="1:10" x14ac:dyDescent="0.25">
      <c r="A4" s="82" t="s">
        <v>45</v>
      </c>
      <c r="B4" s="83"/>
      <c r="C4" s="83"/>
      <c r="D4" s="83"/>
      <c r="E4" s="84"/>
      <c r="F4" s="82" t="s">
        <v>46</v>
      </c>
      <c r="G4" s="83"/>
      <c r="H4" s="83"/>
      <c r="I4" s="83"/>
      <c r="J4" s="84"/>
    </row>
    <row r="5" spans="1:10" x14ac:dyDescent="0.25">
      <c r="A5" s="82"/>
      <c r="B5" s="83"/>
      <c r="C5" s="83"/>
      <c r="D5" s="83"/>
      <c r="E5" s="84"/>
      <c r="F5" s="82"/>
      <c r="G5" s="83"/>
      <c r="H5" s="83"/>
      <c r="I5" s="83"/>
      <c r="J5" s="84"/>
    </row>
    <row r="6" spans="1:10" x14ac:dyDescent="0.25">
      <c r="A6" s="82"/>
      <c r="B6" s="83"/>
      <c r="C6" s="83"/>
      <c r="D6" s="83"/>
      <c r="E6" s="84"/>
      <c r="F6" s="82"/>
      <c r="G6" s="83"/>
      <c r="H6" s="83"/>
      <c r="I6" s="83"/>
      <c r="J6" s="84"/>
    </row>
    <row r="7" spans="1:10" x14ac:dyDescent="0.25">
      <c r="A7" s="82"/>
      <c r="B7" s="83"/>
      <c r="C7" s="83"/>
      <c r="D7" s="83"/>
      <c r="E7" s="84"/>
      <c r="F7" s="82"/>
      <c r="G7" s="83"/>
      <c r="H7" s="83"/>
      <c r="I7" s="83"/>
      <c r="J7" s="84"/>
    </row>
    <row r="8" spans="1:10" ht="15.75" thickBot="1" x14ac:dyDescent="0.3">
      <c r="A8" s="85"/>
      <c r="B8" s="86"/>
      <c r="C8" s="86"/>
      <c r="D8" s="86"/>
      <c r="E8" s="87"/>
      <c r="F8" s="85"/>
      <c r="G8" s="86"/>
      <c r="H8" s="86"/>
      <c r="I8" s="86"/>
      <c r="J8" s="87"/>
    </row>
    <row r="9" spans="1:10" x14ac:dyDescent="0.25">
      <c r="A9" s="79" t="s">
        <v>26</v>
      </c>
      <c r="B9" s="80"/>
      <c r="C9" s="80"/>
      <c r="D9" s="80"/>
      <c r="E9" s="81"/>
      <c r="F9" s="79" t="s">
        <v>17</v>
      </c>
      <c r="G9" s="80"/>
      <c r="H9" s="80"/>
      <c r="I9" s="80"/>
      <c r="J9" s="81"/>
    </row>
    <row r="10" spans="1:10" x14ac:dyDescent="0.25">
      <c r="A10" s="82" t="s">
        <v>47</v>
      </c>
      <c r="B10" s="88"/>
      <c r="C10" s="88"/>
      <c r="D10" s="88"/>
      <c r="E10" s="89"/>
      <c r="F10" s="82" t="s">
        <v>48</v>
      </c>
      <c r="G10" s="83"/>
      <c r="H10" s="83"/>
      <c r="I10" s="83"/>
      <c r="J10" s="84"/>
    </row>
    <row r="11" spans="1:10" x14ac:dyDescent="0.25">
      <c r="A11" s="90"/>
      <c r="B11" s="88"/>
      <c r="C11" s="88"/>
      <c r="D11" s="88"/>
      <c r="E11" s="89"/>
      <c r="F11" s="82"/>
      <c r="G11" s="83"/>
      <c r="H11" s="83"/>
      <c r="I11" s="83"/>
      <c r="J11" s="84"/>
    </row>
    <row r="12" spans="1:10" x14ac:dyDescent="0.25">
      <c r="A12" s="90"/>
      <c r="B12" s="88"/>
      <c r="C12" s="88"/>
      <c r="D12" s="88"/>
      <c r="E12" s="89"/>
      <c r="F12" s="82"/>
      <c r="G12" s="83"/>
      <c r="H12" s="83"/>
      <c r="I12" s="83"/>
      <c r="J12" s="84"/>
    </row>
    <row r="13" spans="1:10" x14ac:dyDescent="0.25">
      <c r="A13" s="90"/>
      <c r="B13" s="88"/>
      <c r="C13" s="88"/>
      <c r="D13" s="88"/>
      <c r="E13" s="89"/>
      <c r="F13" s="82"/>
      <c r="G13" s="83"/>
      <c r="H13" s="83"/>
      <c r="I13" s="83"/>
      <c r="J13" s="84"/>
    </row>
    <row r="14" spans="1:10" ht="15.75" thickBot="1" x14ac:dyDescent="0.3">
      <c r="A14" s="91"/>
      <c r="B14" s="92"/>
      <c r="C14" s="92"/>
      <c r="D14" s="92"/>
      <c r="E14" s="93"/>
      <c r="F14" s="85"/>
      <c r="G14" s="86"/>
      <c r="H14" s="86"/>
      <c r="I14" s="86"/>
      <c r="J14" s="87"/>
    </row>
    <row r="15" spans="1:10" x14ac:dyDescent="0.25">
      <c r="A15" s="79" t="s">
        <v>27</v>
      </c>
      <c r="B15" s="80"/>
      <c r="C15" s="80"/>
      <c r="D15" s="80"/>
      <c r="E15" s="81"/>
      <c r="F15" s="79" t="s">
        <v>23</v>
      </c>
      <c r="G15" s="80"/>
      <c r="H15" s="80"/>
      <c r="I15" s="80"/>
      <c r="J15" s="81"/>
    </row>
    <row r="16" spans="1:10" x14ac:dyDescent="0.25">
      <c r="A16" s="82" t="s">
        <v>40</v>
      </c>
      <c r="B16" s="83"/>
      <c r="C16" s="83"/>
      <c r="D16" s="83"/>
      <c r="E16" s="84"/>
      <c r="F16" s="82" t="s">
        <v>49</v>
      </c>
      <c r="G16" s="83"/>
      <c r="H16" s="83"/>
      <c r="I16" s="83"/>
      <c r="J16" s="84"/>
    </row>
    <row r="17" spans="1:10" x14ac:dyDescent="0.25">
      <c r="A17" s="82"/>
      <c r="B17" s="83"/>
      <c r="C17" s="83"/>
      <c r="D17" s="83"/>
      <c r="E17" s="84"/>
      <c r="F17" s="82"/>
      <c r="G17" s="83"/>
      <c r="H17" s="83"/>
      <c r="I17" s="83"/>
      <c r="J17" s="84"/>
    </row>
    <row r="18" spans="1:10" x14ac:dyDescent="0.25">
      <c r="A18" s="82"/>
      <c r="B18" s="83"/>
      <c r="C18" s="83"/>
      <c r="D18" s="83"/>
      <c r="E18" s="84"/>
      <c r="F18" s="82"/>
      <c r="G18" s="83"/>
      <c r="H18" s="83"/>
      <c r="I18" s="83"/>
      <c r="J18" s="84"/>
    </row>
    <row r="19" spans="1:10" x14ac:dyDescent="0.25">
      <c r="A19" s="82"/>
      <c r="B19" s="83"/>
      <c r="C19" s="83"/>
      <c r="D19" s="83"/>
      <c r="E19" s="84"/>
      <c r="F19" s="82"/>
      <c r="G19" s="83"/>
      <c r="H19" s="83"/>
      <c r="I19" s="83"/>
      <c r="J19" s="84"/>
    </row>
    <row r="20" spans="1:10" ht="15.75" thickBot="1" x14ac:dyDescent="0.3">
      <c r="A20" s="85"/>
      <c r="B20" s="86"/>
      <c r="C20" s="86"/>
      <c r="D20" s="86"/>
      <c r="E20" s="87"/>
      <c r="F20" s="85"/>
      <c r="G20" s="86"/>
      <c r="H20" s="86"/>
      <c r="I20" s="86"/>
      <c r="J20" s="87"/>
    </row>
    <row r="21" spans="1:10" x14ac:dyDescent="0.25">
      <c r="A21" s="79" t="s">
        <v>22</v>
      </c>
      <c r="B21" s="80"/>
      <c r="C21" s="80"/>
      <c r="D21" s="80"/>
      <c r="E21" s="81"/>
      <c r="F21" s="79" t="s">
        <v>21</v>
      </c>
      <c r="G21" s="80"/>
      <c r="H21" s="80"/>
      <c r="I21" s="80"/>
      <c r="J21" s="81"/>
    </row>
    <row r="22" spans="1:10" x14ac:dyDescent="0.25">
      <c r="A22" s="82" t="s">
        <v>50</v>
      </c>
      <c r="B22" s="83"/>
      <c r="C22" s="83"/>
      <c r="D22" s="83"/>
      <c r="E22" s="84"/>
      <c r="F22" s="82" t="s">
        <v>51</v>
      </c>
      <c r="G22" s="83"/>
      <c r="H22" s="83"/>
      <c r="I22" s="83"/>
      <c r="J22" s="84"/>
    </row>
    <row r="23" spans="1:10" x14ac:dyDescent="0.25">
      <c r="A23" s="82"/>
      <c r="B23" s="83"/>
      <c r="C23" s="83"/>
      <c r="D23" s="83"/>
      <c r="E23" s="84"/>
      <c r="F23" s="82"/>
      <c r="G23" s="83"/>
      <c r="H23" s="83"/>
      <c r="I23" s="83"/>
      <c r="J23" s="84"/>
    </row>
    <row r="24" spans="1:10" x14ac:dyDescent="0.25">
      <c r="A24" s="82"/>
      <c r="B24" s="83"/>
      <c r="C24" s="83"/>
      <c r="D24" s="83"/>
      <c r="E24" s="84"/>
      <c r="F24" s="82"/>
      <c r="G24" s="83"/>
      <c r="H24" s="83"/>
      <c r="I24" s="83"/>
      <c r="J24" s="84"/>
    </row>
    <row r="25" spans="1:10" x14ac:dyDescent="0.25">
      <c r="A25" s="82"/>
      <c r="B25" s="83"/>
      <c r="C25" s="83"/>
      <c r="D25" s="83"/>
      <c r="E25" s="84"/>
      <c r="F25" s="82"/>
      <c r="G25" s="83"/>
      <c r="H25" s="83"/>
      <c r="I25" s="83"/>
      <c r="J25" s="84"/>
    </row>
    <row r="26" spans="1:10" ht="15.75" thickBot="1" x14ac:dyDescent="0.3">
      <c r="A26" s="85"/>
      <c r="B26" s="86"/>
      <c r="C26" s="86"/>
      <c r="D26" s="86"/>
      <c r="E26" s="87"/>
      <c r="F26" s="85"/>
      <c r="G26" s="86"/>
      <c r="H26" s="86"/>
      <c r="I26" s="86"/>
      <c r="J26" s="87"/>
    </row>
    <row r="27" spans="1:10" x14ac:dyDescent="0.25">
      <c r="A27" s="79" t="s">
        <v>0</v>
      </c>
      <c r="B27" s="80"/>
      <c r="C27" s="80"/>
      <c r="D27" s="80"/>
      <c r="E27" s="81"/>
      <c r="F27" s="79" t="s">
        <v>34</v>
      </c>
      <c r="G27" s="80"/>
      <c r="H27" s="80"/>
      <c r="I27" s="80"/>
      <c r="J27" s="81"/>
    </row>
    <row r="28" spans="1:10" x14ac:dyDescent="0.25">
      <c r="A28" s="82" t="s">
        <v>42</v>
      </c>
      <c r="B28" s="83"/>
      <c r="C28" s="83"/>
      <c r="D28" s="83"/>
      <c r="E28" s="84"/>
      <c r="F28" s="82" t="s">
        <v>52</v>
      </c>
      <c r="G28" s="83"/>
      <c r="H28" s="83"/>
      <c r="I28" s="83"/>
      <c r="J28" s="84"/>
    </row>
    <row r="29" spans="1:10" x14ac:dyDescent="0.25">
      <c r="A29" s="82"/>
      <c r="B29" s="83"/>
      <c r="C29" s="83"/>
      <c r="D29" s="83"/>
      <c r="E29" s="84"/>
      <c r="F29" s="82"/>
      <c r="G29" s="83"/>
      <c r="H29" s="83"/>
      <c r="I29" s="83"/>
      <c r="J29" s="84"/>
    </row>
    <row r="30" spans="1:10" x14ac:dyDescent="0.25">
      <c r="A30" s="82"/>
      <c r="B30" s="83"/>
      <c r="C30" s="83"/>
      <c r="D30" s="83"/>
      <c r="E30" s="84"/>
      <c r="F30" s="82"/>
      <c r="G30" s="83"/>
      <c r="H30" s="83"/>
      <c r="I30" s="83"/>
      <c r="J30" s="84"/>
    </row>
    <row r="31" spans="1:10" x14ac:dyDescent="0.25">
      <c r="A31" s="82"/>
      <c r="B31" s="83"/>
      <c r="C31" s="83"/>
      <c r="D31" s="83"/>
      <c r="E31" s="84"/>
      <c r="F31" s="82"/>
      <c r="G31" s="83"/>
      <c r="H31" s="83"/>
      <c r="I31" s="83"/>
      <c r="J31" s="84"/>
    </row>
    <row r="32" spans="1:10" ht="15.75" thickBot="1" x14ac:dyDescent="0.3">
      <c r="A32" s="85"/>
      <c r="B32" s="86"/>
      <c r="C32" s="86"/>
      <c r="D32" s="86"/>
      <c r="E32" s="87"/>
      <c r="F32" s="85"/>
      <c r="G32" s="86"/>
      <c r="H32" s="86"/>
      <c r="I32" s="86"/>
      <c r="J32" s="87"/>
    </row>
  </sheetData>
  <mergeCells count="21">
    <mergeCell ref="F16:J20"/>
    <mergeCell ref="F28:J32"/>
    <mergeCell ref="A4:E8"/>
    <mergeCell ref="A15:E15"/>
    <mergeCell ref="A16:E20"/>
    <mergeCell ref="A22:E26"/>
    <mergeCell ref="F21:J21"/>
    <mergeCell ref="A21:E21"/>
    <mergeCell ref="F9:J9"/>
    <mergeCell ref="A9:E9"/>
    <mergeCell ref="A10:E14"/>
    <mergeCell ref="F15:J15"/>
    <mergeCell ref="A27:E27"/>
    <mergeCell ref="F27:J27"/>
    <mergeCell ref="A28:E32"/>
    <mergeCell ref="F22:J26"/>
    <mergeCell ref="A1:J2"/>
    <mergeCell ref="A3:E3"/>
    <mergeCell ref="F3:J3"/>
    <mergeCell ref="F10:J14"/>
    <mergeCell ref="F4:J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Calculadora (2)</vt:lpstr>
      <vt:lpstr>PREÇO DE MATERIA PRIMA</vt:lpstr>
      <vt:lpstr>COMO CALCULAR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Vilela</dc:creator>
  <cp:lastModifiedBy>Henrique Vilela</cp:lastModifiedBy>
  <dcterms:created xsi:type="dcterms:W3CDTF">2023-09-21T18:00:42Z</dcterms:created>
  <dcterms:modified xsi:type="dcterms:W3CDTF">2023-09-28T18:51:43Z</dcterms:modified>
</cp:coreProperties>
</file>